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ylee\Documents\"/>
    </mc:Choice>
  </mc:AlternateContent>
  <bookViews>
    <workbookView xWindow="0" yWindow="0" windowWidth="21570" windowHeight="79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C68" i="1" s="1"/>
  <c r="C73" i="1" l="1"/>
  <c r="C65" i="1"/>
  <c r="C44" i="1"/>
  <c r="C72" i="1"/>
  <c r="C69" i="1"/>
  <c r="C71" i="1"/>
  <c r="C70" i="1"/>
  <c r="D73" i="1"/>
  <c r="D72" i="1"/>
  <c r="C64" i="1"/>
  <c r="H85" i="1" s="1"/>
  <c r="C67" i="1"/>
  <c r="C66" i="1"/>
  <c r="C37" i="1"/>
  <c r="D44" i="1"/>
  <c r="C38" i="1"/>
  <c r="D45" i="1"/>
  <c r="C45" i="1"/>
  <c r="C42" i="1"/>
  <c r="C43" i="1"/>
  <c r="C40" i="1"/>
  <c r="C41" i="1"/>
  <c r="C36" i="1"/>
  <c r="C11" i="1"/>
  <c r="C10" i="1"/>
  <c r="C14" i="1"/>
  <c r="C15" i="1"/>
  <c r="C7" i="1"/>
  <c r="C12" i="1"/>
  <c r="C16" i="1"/>
  <c r="C8" i="1"/>
  <c r="C13" i="1"/>
  <c r="P6" i="1"/>
  <c r="C6" i="1"/>
  <c r="C9" i="1"/>
  <c r="H82" i="1" l="1"/>
  <c r="H83" i="1"/>
  <c r="H84" i="1"/>
  <c r="H81" i="1"/>
  <c r="H80" i="1"/>
  <c r="H79" i="1"/>
  <c r="H78" i="1"/>
  <c r="H77" i="1"/>
  <c r="H49" i="1"/>
  <c r="H56" i="1"/>
  <c r="H55" i="1"/>
  <c r="H50" i="1"/>
  <c r="H52" i="1"/>
  <c r="H53" i="1"/>
  <c r="H54" i="1"/>
  <c r="H57" i="1"/>
  <c r="C39" i="1"/>
  <c r="H51" i="1" s="1"/>
  <c r="H20" i="1"/>
  <c r="H27" i="1"/>
  <c r="H24" i="1"/>
  <c r="H21" i="1"/>
  <c r="H22" i="1"/>
  <c r="H28" i="1"/>
  <c r="H26" i="1"/>
  <c r="H23" i="1"/>
  <c r="H29" i="1"/>
  <c r="H25" i="1"/>
</calcChain>
</file>

<file path=xl/sharedStrings.xml><?xml version="1.0" encoding="utf-8"?>
<sst xmlns="http://schemas.openxmlformats.org/spreadsheetml/2006/main" count="125" uniqueCount="72">
  <si>
    <t>years ago</t>
  </si>
  <si>
    <t>We have been using stone tools for</t>
  </si>
  <si>
    <t>We have been using fire for</t>
  </si>
  <si>
    <t>The first anatomically modern humans have existed for</t>
  </si>
  <si>
    <t>We have had agriculture for</t>
  </si>
  <si>
    <t>We have had written language for</t>
  </si>
  <si>
    <t>We have had electricity for</t>
  </si>
  <si>
    <t>We have had computers for</t>
  </si>
  <si>
    <t xml:space="preserve">We have been in the information age for </t>
  </si>
  <si>
    <t>of human history.</t>
  </si>
  <si>
    <t xml:space="preserve"> Pre-human Homo genus starts</t>
  </si>
  <si>
    <t xml:space="preserve"> Pre-humans began to use stone tools</t>
  </si>
  <si>
    <t xml:space="preserve"> Pre-humans began to use fire</t>
  </si>
  <si>
    <t xml:space="preserve"> First Anatomically Modern Humans</t>
  </si>
  <si>
    <t xml:space="preserve"> Invention of Writing (beginning of recorded history)</t>
  </si>
  <si>
    <t xml:space="preserve"> First Electronic Computer</t>
  </si>
  <si>
    <t xml:space="preserve"> Invention of publically accessible Internet and beginning of the information age</t>
  </si>
  <si>
    <t xml:space="preserve"> Permanent human presence in space (International Space Station)</t>
  </si>
  <si>
    <t xml:space="preserve"> Agriculture begins, humanity shifts away from hunter gatherer societies, civilizations begin to arise</t>
  </si>
  <si>
    <t xml:space="preserve">         Human Beings</t>
  </si>
  <si>
    <t>The different stages of accelerating complexity for humanity, life and the universe as a whole</t>
  </si>
  <si>
    <t xml:space="preserve">The dates and percentages below will update automatically depending on the year as time progresses. </t>
  </si>
  <si>
    <t xml:space="preserve"> First invention of usable electricity</t>
  </si>
  <si>
    <t>z</t>
  </si>
  <si>
    <t>Today is:</t>
  </si>
  <si>
    <t>The year is:</t>
  </si>
  <si>
    <t xml:space="preserve"> First usage of metal tools (copper)</t>
  </si>
  <si>
    <t xml:space="preserve">We have used metal tools for </t>
  </si>
  <si>
    <t>billion years ago</t>
  </si>
  <si>
    <t>million years ago</t>
  </si>
  <si>
    <t>Photosynthesis has existed for</t>
  </si>
  <si>
    <t>Simple animals have existed for</t>
  </si>
  <si>
    <t>Complex animals have existed for</t>
  </si>
  <si>
    <t>The Homo genus has existed for</t>
  </si>
  <si>
    <t>We have had a permanent human presence in space for</t>
  </si>
  <si>
    <t>of Earth's history.</t>
  </si>
  <si>
    <t xml:space="preserve"> Formation of Earth</t>
  </si>
  <si>
    <t xml:space="preserve"> Photosynthesis</t>
  </si>
  <si>
    <t xml:space="preserve"> Multicellular life (Eukaryotes)</t>
  </si>
  <si>
    <t xml:space="preserve"> Simple animals</t>
  </si>
  <si>
    <t xml:space="preserve"> Homo Genus</t>
  </si>
  <si>
    <t xml:space="preserve"> Simple cells (prokaryotes)</t>
  </si>
  <si>
    <t xml:space="preserve"> First organic molecules on Earth</t>
  </si>
  <si>
    <t>Organic molecules have existed for</t>
  </si>
  <si>
    <t>Simple cells (prokaryotes) have existed for</t>
  </si>
  <si>
    <t xml:space="preserve"> Permanent presence of human life in space</t>
  </si>
  <si>
    <t>A permanent presence of human life in space has existed for</t>
  </si>
  <si>
    <t xml:space="preserve"> Modern humans</t>
  </si>
  <si>
    <t>Modern humans have existed for</t>
  </si>
  <si>
    <t>Multicellular life (eukaryotes) have existed for</t>
  </si>
  <si>
    <t>of all existence.</t>
  </si>
  <si>
    <t>Civilization has existed for</t>
  </si>
  <si>
    <t>Life has existed for</t>
  </si>
  <si>
    <t>The Earth has existed for</t>
  </si>
  <si>
    <t>Galaxies have existed for</t>
  </si>
  <si>
    <t>Atoms have existed for</t>
  </si>
  <si>
    <t>Matter has existed for</t>
  </si>
  <si>
    <t>Complex animals (vertebrates) have existed for</t>
  </si>
  <si>
    <t xml:space="preserve"> The Big Bang</t>
  </si>
  <si>
    <t xml:space="preserve"> Formation of earth</t>
  </si>
  <si>
    <t xml:space="preserve"> First galaxies form</t>
  </si>
  <si>
    <t xml:space="preserve"> First stars form</t>
  </si>
  <si>
    <t xml:space="preserve"> Matter domination era</t>
  </si>
  <si>
    <t xml:space="preserve"> Start of civilization</t>
  </si>
  <si>
    <t xml:space="preserve">Percentages %                 </t>
  </si>
  <si>
    <t xml:space="preserve">Percentages %                             </t>
  </si>
  <si>
    <t xml:space="preserve">Percentages %                            </t>
  </si>
  <si>
    <t xml:space="preserve"> Complex animals (Vertebrates)</t>
  </si>
  <si>
    <t xml:space="preserve"> First complex animals (Vertebrates)</t>
  </si>
  <si>
    <t xml:space="preserve"> First life forms</t>
  </si>
  <si>
    <t>Stars have existed for</t>
  </si>
  <si>
    <t xml:space="preserve"> First atoms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</si>
</sst>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00%"/>
    <numFmt numFmtId="165" formatCode="0.000"/>
    <numFmt numFmtId="166" formatCode="0.00000"/>
    <numFmt numFmtId="167" formatCode="0.000000%"/>
    <numFmt numFmtId="168" formatCode="0.00000%"/>
    <numFmt numFmtId="169" formatCode="#,##0.0"/>
    <numFmt numFmtId="170" formatCode="0.0000000000%"/>
    <numFmt numFmtId="171" formatCode="0.0000000000000%"/>
    <numFmt numFmtId="173" formatCode="#,##0.00000"/>
    <numFmt numFmtId="174" formatCode="0.0000%"/>
    <numFmt numFmtId="175" formatCode="0.000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555555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 tint="0.34998626667073579"/>
      <name val="Arial"/>
      <family val="2"/>
    </font>
    <font>
      <b/>
      <sz val="10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3" borderId="0" xfId="0" applyFill="1"/>
    <xf numFmtId="3" fontId="4" fillId="3" borderId="0" xfId="0" applyNumberFormat="1" applyFont="1" applyFill="1" applyBorder="1"/>
    <xf numFmtId="0" fontId="1" fillId="3" borderId="1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0" xfId="0" applyFill="1" applyAlignment="1">
      <alignment horizontal="right"/>
    </xf>
    <xf numFmtId="164" fontId="1" fillId="3" borderId="0" xfId="0" applyNumberFormat="1" applyFont="1" applyFill="1" applyAlignment="1">
      <alignment horizontal="center"/>
    </xf>
    <xf numFmtId="168" fontId="1" fillId="3" borderId="0" xfId="0" applyNumberFormat="1" applyFont="1" applyFill="1" applyAlignment="1">
      <alignment horizontal="center"/>
    </xf>
    <xf numFmtId="167" fontId="1" fillId="3" borderId="0" xfId="0" applyNumberFormat="1" applyFont="1" applyFill="1" applyAlignment="1">
      <alignment horizontal="center"/>
    </xf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0" borderId="0" xfId="0" applyFill="1"/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2" xfId="0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3" borderId="2" xfId="0" applyFill="1" applyBorder="1"/>
    <xf numFmtId="165" fontId="3" fillId="0" borderId="0" xfId="0" applyNumberFormat="1" applyFont="1" applyFill="1" applyBorder="1"/>
    <xf numFmtId="0" fontId="0" fillId="0" borderId="0" xfId="0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0" fontId="7" fillId="3" borderId="0" xfId="0" applyFont="1" applyFill="1"/>
    <xf numFmtId="3" fontId="6" fillId="3" borderId="0" xfId="0" applyNumberFormat="1" applyFont="1" applyFill="1"/>
    <xf numFmtId="4" fontId="4" fillId="3" borderId="0" xfId="0" applyNumberFormat="1" applyFont="1" applyFill="1" applyBorder="1"/>
    <xf numFmtId="169" fontId="4" fillId="3" borderId="0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70" fontId="1" fillId="3" borderId="0" xfId="0" applyNumberFormat="1" applyFont="1" applyFill="1" applyAlignment="1">
      <alignment horizontal="center"/>
    </xf>
    <xf numFmtId="171" fontId="1" fillId="3" borderId="0" xfId="0" applyNumberFormat="1" applyFont="1" applyFill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8" fillId="3" borderId="0" xfId="0" applyNumberFormat="1" applyFont="1" applyFill="1" applyBorder="1"/>
    <xf numFmtId="173" fontId="4" fillId="3" borderId="0" xfId="0" applyNumberFormat="1" applyFont="1" applyFill="1" applyBorder="1"/>
    <xf numFmtId="0" fontId="1" fillId="3" borderId="0" xfId="0" applyFont="1" applyFill="1" applyBorder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5" fontId="1" fillId="3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Continuous" vertical="top"/>
    </xf>
    <xf numFmtId="166" fontId="0" fillId="4" borderId="3" xfId="0" applyNumberFormat="1" applyFill="1" applyBorder="1" applyAlignment="1">
      <alignment horizontal="right"/>
    </xf>
    <xf numFmtId="14" fontId="1" fillId="4" borderId="0" xfId="0" applyNumberFormat="1" applyFont="1" applyFill="1" applyAlignment="1">
      <alignment horizontal="right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2</xdr:row>
      <xdr:rowOff>133350</xdr:rowOff>
    </xdr:from>
    <xdr:ext cx="8391526" cy="251405"/>
    <xdr:sp macro="" textlink="">
      <xdr:nvSpPr>
        <xdr:cNvPr id="6" name="Round Same Side Corner Rectangle 5"/>
        <xdr:cNvSpPr/>
      </xdr:nvSpPr>
      <xdr:spPr>
        <a:xfrm>
          <a:off x="619124" y="514350"/>
          <a:ext cx="8391526" cy="251405"/>
        </a:xfrm>
        <a:prstGeom prst="round2SameRect">
          <a:avLst/>
        </a:prstGeom>
        <a:solidFill>
          <a:schemeClr val="bg2"/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Human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Beings</a:t>
          </a:r>
        </a:p>
      </xdr:txBody>
    </xdr:sp>
    <xdr:clientData/>
  </xdr:oneCellAnchor>
  <xdr:twoCellAnchor>
    <xdr:from>
      <xdr:col>1</xdr:col>
      <xdr:colOff>6803</xdr:colOff>
      <xdr:row>30</xdr:row>
      <xdr:rowOff>6803</xdr:rowOff>
    </xdr:from>
    <xdr:to>
      <xdr:col>13</xdr:col>
      <xdr:colOff>6802</xdr:colOff>
      <xdr:row>31</xdr:row>
      <xdr:rowOff>6803</xdr:rowOff>
    </xdr:to>
    <xdr:sp macro="" textlink="">
      <xdr:nvSpPr>
        <xdr:cNvPr id="7" name="Round Same Side Corner Rectangle 6"/>
        <xdr:cNvSpPr/>
      </xdr:nvSpPr>
      <xdr:spPr>
        <a:xfrm rot="10800000">
          <a:off x="7550603" y="16199303"/>
          <a:ext cx="7572374" cy="190500"/>
        </a:xfrm>
        <a:prstGeom prst="round2SameRect">
          <a:avLst>
            <a:gd name="adj1" fmla="val 50000"/>
            <a:gd name="adj2" fmla="val 0"/>
          </a:avLst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677133</xdr:colOff>
      <xdr:row>3</xdr:row>
      <xdr:rowOff>190499</xdr:rowOff>
    </xdr:from>
    <xdr:to>
      <xdr:col>16</xdr:col>
      <xdr:colOff>122641</xdr:colOff>
      <xdr:row>6</xdr:row>
      <xdr:rowOff>3581</xdr:rowOff>
    </xdr:to>
    <xdr:sp macro="" textlink="">
      <xdr:nvSpPr>
        <xdr:cNvPr id="9" name="Round Same Side Corner Rectangle 8"/>
        <xdr:cNvSpPr/>
      </xdr:nvSpPr>
      <xdr:spPr>
        <a:xfrm rot="5400000">
          <a:off x="10291563" y="888135"/>
          <a:ext cx="384582" cy="132310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652765</xdr:colOff>
      <xdr:row>3</xdr:row>
      <xdr:rowOff>189235</xdr:rowOff>
    </xdr:from>
    <xdr:to>
      <xdr:col>14</xdr:col>
      <xdr:colOff>52064</xdr:colOff>
      <xdr:row>6</xdr:row>
      <xdr:rowOff>2317</xdr:rowOff>
    </xdr:to>
    <xdr:sp macro="" textlink="">
      <xdr:nvSpPr>
        <xdr:cNvPr id="11" name="Round Same Side Corner Rectangle 10"/>
        <xdr:cNvSpPr/>
      </xdr:nvSpPr>
      <xdr:spPr>
        <a:xfrm rot="16200000">
          <a:off x="8627020" y="886871"/>
          <a:ext cx="384582" cy="132310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9524</xdr:colOff>
      <xdr:row>32</xdr:row>
      <xdr:rowOff>133350</xdr:rowOff>
    </xdr:from>
    <xdr:ext cx="8372476" cy="251405"/>
    <xdr:sp macro="" textlink="">
      <xdr:nvSpPr>
        <xdr:cNvPr id="14" name="Round Same Side Corner Rectangle 13"/>
        <xdr:cNvSpPr/>
      </xdr:nvSpPr>
      <xdr:spPr>
        <a:xfrm>
          <a:off x="619124" y="6229350"/>
          <a:ext cx="8372476" cy="251405"/>
        </a:xfrm>
        <a:prstGeom prst="round2SameRect">
          <a:avLst/>
        </a:prstGeom>
        <a:solidFill>
          <a:schemeClr val="bg2"/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Life on Earth</a:t>
          </a:r>
          <a:endParaRPr lang="en-US" sz="10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6803</xdr:colOff>
      <xdr:row>58</xdr:row>
      <xdr:rowOff>6803</xdr:rowOff>
    </xdr:from>
    <xdr:to>
      <xdr:col>13</xdr:col>
      <xdr:colOff>6802</xdr:colOff>
      <xdr:row>59</xdr:row>
      <xdr:rowOff>6803</xdr:rowOff>
    </xdr:to>
    <xdr:sp macro="" textlink="">
      <xdr:nvSpPr>
        <xdr:cNvPr id="15" name="Round Same Side Corner Rectangle 14"/>
        <xdr:cNvSpPr/>
      </xdr:nvSpPr>
      <xdr:spPr>
        <a:xfrm rot="10800000">
          <a:off x="616403" y="5721803"/>
          <a:ext cx="7581899" cy="190500"/>
        </a:xfrm>
        <a:prstGeom prst="round2SameRect">
          <a:avLst>
            <a:gd name="adj1" fmla="val 50000"/>
            <a:gd name="adj2" fmla="val 0"/>
          </a:avLst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9524</xdr:colOff>
      <xdr:row>60</xdr:row>
      <xdr:rowOff>133350</xdr:rowOff>
    </xdr:from>
    <xdr:ext cx="8372476" cy="251405"/>
    <xdr:sp macro="" textlink="">
      <xdr:nvSpPr>
        <xdr:cNvPr id="12" name="Round Same Side Corner Rectangle 11"/>
        <xdr:cNvSpPr/>
      </xdr:nvSpPr>
      <xdr:spPr>
        <a:xfrm>
          <a:off x="619124" y="11563350"/>
          <a:ext cx="8372476" cy="251405"/>
        </a:xfrm>
        <a:prstGeom prst="round2SameRect">
          <a:avLst/>
        </a:prstGeom>
        <a:solidFill>
          <a:schemeClr val="bg2"/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Universe</a:t>
          </a:r>
        </a:p>
      </xdr:txBody>
    </xdr:sp>
    <xdr:clientData/>
  </xdr:oneCellAnchor>
  <xdr:twoCellAnchor>
    <xdr:from>
      <xdr:col>1</xdr:col>
      <xdr:colOff>6803</xdr:colOff>
      <xdr:row>86</xdr:row>
      <xdr:rowOff>6803</xdr:rowOff>
    </xdr:from>
    <xdr:to>
      <xdr:col>13</xdr:col>
      <xdr:colOff>6802</xdr:colOff>
      <xdr:row>87</xdr:row>
      <xdr:rowOff>6803</xdr:rowOff>
    </xdr:to>
    <xdr:sp macro="" textlink="">
      <xdr:nvSpPr>
        <xdr:cNvPr id="13" name="Round Same Side Corner Rectangle 12"/>
        <xdr:cNvSpPr/>
      </xdr:nvSpPr>
      <xdr:spPr>
        <a:xfrm rot="10800000">
          <a:off x="616403" y="11055803"/>
          <a:ext cx="8381999" cy="190500"/>
        </a:xfrm>
        <a:prstGeom prst="round2SameRect">
          <a:avLst>
            <a:gd name="adj1" fmla="val 50000"/>
            <a:gd name="adj2" fmla="val 0"/>
          </a:avLst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8"/>
  <sheetViews>
    <sheetView tabSelected="1" topLeftCell="A55" zoomScaleNormal="100" workbookViewId="0">
      <selection activeCell="L71" sqref="L71"/>
    </sheetView>
  </sheetViews>
  <sheetFormatPr defaultRowHeight="15" x14ac:dyDescent="0.25"/>
  <cols>
    <col min="3" max="3" width="9.5703125" customWidth="1"/>
    <col min="4" max="4" width="15.7109375" customWidth="1"/>
    <col min="5" max="5" width="11" customWidth="1"/>
    <col min="8" max="8" width="16.85546875" customWidth="1"/>
    <col min="10" max="10" width="9.28515625" customWidth="1"/>
    <col min="11" max="11" width="9.7109375" bestFit="1" customWidth="1"/>
    <col min="13" max="13" width="7.85546875" customWidth="1"/>
    <col min="14" max="14" width="11" customWidth="1"/>
    <col min="15" max="15" width="13.28515625" customWidth="1"/>
    <col min="16" max="16" width="10.28515625" customWidth="1"/>
    <col min="17" max="17" width="14.42578125" customWidth="1"/>
    <col min="18" max="18" width="21.42578125" customWidth="1"/>
    <col min="19" max="19" width="12.42578125" customWidth="1"/>
  </cols>
  <sheetData>
    <row r="1" spans="2:23" x14ac:dyDescent="0.25">
      <c r="C1" s="1" t="s">
        <v>20</v>
      </c>
    </row>
    <row r="2" spans="2:23" x14ac:dyDescent="0.25">
      <c r="C2" t="s">
        <v>21</v>
      </c>
      <c r="L2" s="24"/>
      <c r="O2" s="23"/>
      <c r="T2" t="s">
        <v>23</v>
      </c>
    </row>
    <row r="3" spans="2:23" x14ac:dyDescent="0.25">
      <c r="O3" s="13"/>
      <c r="P3" s="13"/>
      <c r="Q3" s="13"/>
      <c r="R3" s="13"/>
      <c r="S3" s="13"/>
      <c r="T3" s="13"/>
      <c r="U3" s="13"/>
      <c r="V3" s="13"/>
      <c r="W3" s="13"/>
    </row>
    <row r="4" spans="2:23" x14ac:dyDescent="0.25">
      <c r="B4" s="16"/>
      <c r="C4" s="17"/>
      <c r="D4" s="16"/>
      <c r="E4" s="16"/>
      <c r="F4" s="17" t="s">
        <v>19</v>
      </c>
      <c r="G4" s="16"/>
      <c r="H4" s="16"/>
      <c r="I4" s="16"/>
      <c r="J4" s="16"/>
      <c r="K4" s="16"/>
      <c r="L4" s="16"/>
      <c r="M4" s="16"/>
      <c r="O4" s="13"/>
      <c r="P4" s="13"/>
      <c r="Q4" s="13"/>
      <c r="R4" s="13"/>
      <c r="S4" s="13"/>
      <c r="T4" s="13"/>
      <c r="U4" s="13"/>
      <c r="V4" s="13"/>
      <c r="W4" s="13"/>
    </row>
    <row r="5" spans="2:23" x14ac:dyDescent="0.25">
      <c r="B5" s="11"/>
      <c r="C5" s="12"/>
      <c r="D5" s="11"/>
      <c r="E5" s="11"/>
      <c r="F5" s="12"/>
      <c r="G5" s="11"/>
      <c r="H5" s="11"/>
      <c r="I5" s="11"/>
      <c r="J5" s="11"/>
      <c r="K5" s="11"/>
      <c r="L5" s="11"/>
      <c r="M5" s="11"/>
      <c r="O5" s="53" t="s">
        <v>24</v>
      </c>
      <c r="P5" s="54">
        <f ca="1">TODAY()</f>
        <v>42591</v>
      </c>
      <c r="Q5" s="20"/>
      <c r="R5" s="20"/>
      <c r="S5" s="20"/>
      <c r="T5" s="20"/>
      <c r="U5" s="20"/>
      <c r="V5" s="20"/>
      <c r="W5" s="13"/>
    </row>
    <row r="6" spans="2:23" x14ac:dyDescent="0.25">
      <c r="B6" s="2"/>
      <c r="C6" s="3">
        <f ca="1">YEAR(P5)+2797984</f>
        <v>2800000</v>
      </c>
      <c r="D6" s="4" t="s">
        <v>0</v>
      </c>
      <c r="E6" s="5" t="s">
        <v>10</v>
      </c>
      <c r="F6" s="6"/>
      <c r="G6" s="6"/>
      <c r="H6" s="6"/>
      <c r="I6" s="6"/>
      <c r="J6" s="6"/>
      <c r="K6" s="6"/>
      <c r="L6" s="6"/>
      <c r="M6" s="6"/>
      <c r="O6" s="53" t="s">
        <v>25</v>
      </c>
      <c r="P6" s="55">
        <f ca="1">YEAR(P5)</f>
        <v>2016</v>
      </c>
      <c r="Q6" s="20"/>
      <c r="R6" s="20"/>
      <c r="S6" s="20"/>
      <c r="T6" s="20"/>
      <c r="U6" s="20"/>
      <c r="V6" s="20"/>
      <c r="W6" s="13"/>
    </row>
    <row r="7" spans="2:23" x14ac:dyDescent="0.25">
      <c r="B7" s="2"/>
      <c r="C7" s="3">
        <f ca="1">YEAR(P5)+2597984</f>
        <v>2600000</v>
      </c>
      <c r="D7" s="4" t="s">
        <v>0</v>
      </c>
      <c r="E7" s="5" t="s">
        <v>11</v>
      </c>
      <c r="F7" s="6"/>
      <c r="G7" s="6"/>
      <c r="H7" s="6"/>
      <c r="I7" s="6"/>
      <c r="J7" s="6"/>
      <c r="K7" s="6"/>
      <c r="L7" s="6"/>
      <c r="M7" s="6"/>
      <c r="O7" s="13"/>
      <c r="P7" s="21"/>
      <c r="Q7" s="20"/>
      <c r="R7" s="20"/>
      <c r="S7" s="20"/>
      <c r="T7" s="20"/>
      <c r="U7" s="20"/>
      <c r="V7" s="20"/>
      <c r="W7" s="13"/>
    </row>
    <row r="8" spans="2:23" x14ac:dyDescent="0.25">
      <c r="B8" s="2"/>
      <c r="C8" s="3">
        <f ca="1">YEAR(P5)+797984</f>
        <v>800000</v>
      </c>
      <c r="D8" s="4" t="s">
        <v>0</v>
      </c>
      <c r="E8" s="5" t="s">
        <v>12</v>
      </c>
      <c r="F8" s="6"/>
      <c r="G8" s="6"/>
      <c r="H8" s="6"/>
      <c r="I8" s="6"/>
      <c r="J8" s="6"/>
      <c r="K8" s="6"/>
      <c r="L8" s="6"/>
      <c r="M8" s="6"/>
      <c r="O8" s="13"/>
      <c r="P8" s="21"/>
      <c r="Q8" s="20"/>
      <c r="R8" s="20"/>
      <c r="S8" s="20"/>
      <c r="T8" s="20"/>
      <c r="U8" s="20"/>
      <c r="V8" s="20"/>
      <c r="W8" s="13"/>
    </row>
    <row r="9" spans="2:23" x14ac:dyDescent="0.25">
      <c r="B9" s="2"/>
      <c r="C9" s="3">
        <f ca="1">YEAR(P5)+197984</f>
        <v>200000</v>
      </c>
      <c r="D9" s="4" t="s">
        <v>0</v>
      </c>
      <c r="E9" s="5" t="s">
        <v>13</v>
      </c>
      <c r="F9" s="6"/>
      <c r="G9" s="6"/>
      <c r="H9" s="6"/>
      <c r="I9" s="6"/>
      <c r="J9" s="6"/>
      <c r="K9" s="6"/>
      <c r="L9" s="6"/>
      <c r="M9" s="6"/>
      <c r="O9" s="13"/>
      <c r="P9" s="21"/>
      <c r="Q9" s="20"/>
      <c r="R9" s="20"/>
      <c r="S9" s="20"/>
      <c r="T9" s="20"/>
      <c r="U9" s="20"/>
      <c r="V9" s="20"/>
      <c r="W9" s="13"/>
    </row>
    <row r="10" spans="2:23" x14ac:dyDescent="0.25">
      <c r="B10" s="2"/>
      <c r="C10" s="3">
        <f ca="1">YEAR(P5)+9984</f>
        <v>12000</v>
      </c>
      <c r="D10" s="4" t="s">
        <v>0</v>
      </c>
      <c r="E10" s="5" t="s">
        <v>18</v>
      </c>
      <c r="F10" s="6"/>
      <c r="G10" s="6"/>
      <c r="H10" s="6"/>
      <c r="I10" s="6"/>
      <c r="J10" s="6"/>
      <c r="K10" s="6"/>
      <c r="L10" s="6"/>
      <c r="M10" s="6"/>
      <c r="O10" s="13"/>
      <c r="P10" s="21"/>
      <c r="R10" s="26"/>
      <c r="S10" s="20"/>
      <c r="T10" s="20"/>
      <c r="U10" s="20"/>
      <c r="V10" s="20"/>
      <c r="W10" s="13"/>
    </row>
    <row r="11" spans="2:23" x14ac:dyDescent="0.25">
      <c r="B11" s="2"/>
      <c r="C11" s="30">
        <f ca="1">YEAR(P5)+4200</f>
        <v>6216</v>
      </c>
      <c r="D11" s="4" t="s">
        <v>0</v>
      </c>
      <c r="E11" s="29" t="s">
        <v>26</v>
      </c>
      <c r="F11" s="2"/>
      <c r="G11" s="2"/>
      <c r="H11" s="2"/>
      <c r="I11" s="2"/>
      <c r="J11" s="2"/>
      <c r="K11" s="2"/>
      <c r="L11" s="2"/>
      <c r="M11" s="2"/>
      <c r="O11" s="13"/>
      <c r="P11" s="21"/>
      <c r="Q11" s="27"/>
      <c r="R11" s="25"/>
      <c r="S11" s="5"/>
      <c r="T11" s="20"/>
      <c r="U11" s="20"/>
      <c r="V11" s="20"/>
      <c r="W11" s="13"/>
    </row>
    <row r="12" spans="2:23" x14ac:dyDescent="0.25">
      <c r="B12" s="2"/>
      <c r="C12" s="3">
        <f ca="1">YEAR(P5)+3200</f>
        <v>5216</v>
      </c>
      <c r="D12" s="4" t="s">
        <v>0</v>
      </c>
      <c r="E12" s="5" t="s">
        <v>14</v>
      </c>
      <c r="F12" s="6"/>
      <c r="G12" s="6"/>
      <c r="H12" s="6"/>
      <c r="I12" s="6"/>
      <c r="J12" s="6"/>
      <c r="K12" s="6"/>
      <c r="L12" s="6"/>
      <c r="M12" s="6"/>
      <c r="O12" s="13"/>
      <c r="P12" s="21"/>
      <c r="Q12" s="27"/>
      <c r="R12" s="25"/>
      <c r="S12" s="5"/>
      <c r="T12" s="20"/>
      <c r="U12" s="20"/>
      <c r="V12" s="20"/>
      <c r="W12" s="13"/>
    </row>
    <row r="13" spans="2:23" x14ac:dyDescent="0.25">
      <c r="B13" s="2"/>
      <c r="C13" s="3">
        <f ca="1">YEAR(P5)-1800</f>
        <v>216</v>
      </c>
      <c r="D13" s="4" t="s">
        <v>0</v>
      </c>
      <c r="E13" s="5" t="s">
        <v>22</v>
      </c>
      <c r="F13" s="6"/>
      <c r="G13" s="6"/>
      <c r="H13" s="6"/>
      <c r="I13" s="6"/>
      <c r="J13" s="6"/>
      <c r="K13" s="6"/>
      <c r="L13" s="6"/>
      <c r="M13" s="6"/>
      <c r="O13" s="13"/>
      <c r="P13" s="22"/>
      <c r="Q13" s="27"/>
      <c r="R13" s="25"/>
      <c r="S13" s="5"/>
      <c r="T13" s="20"/>
      <c r="U13" s="20"/>
      <c r="V13" s="20"/>
      <c r="W13" s="13"/>
    </row>
    <row r="14" spans="2:23" x14ac:dyDescent="0.25">
      <c r="B14" s="2"/>
      <c r="C14" s="3">
        <f ca="1">YEAR(P5)-1946</f>
        <v>70</v>
      </c>
      <c r="D14" s="4" t="s">
        <v>0</v>
      </c>
      <c r="E14" s="5" t="s">
        <v>15</v>
      </c>
      <c r="F14" s="6"/>
      <c r="G14" s="6"/>
      <c r="H14" s="6"/>
      <c r="I14" s="6"/>
      <c r="J14" s="6"/>
      <c r="K14" s="6"/>
      <c r="L14" s="6"/>
      <c r="M14" s="6"/>
      <c r="O14" s="13"/>
      <c r="P14" s="13"/>
      <c r="Q14" s="27"/>
      <c r="R14" s="25"/>
      <c r="S14" s="5"/>
      <c r="T14" s="13"/>
      <c r="U14" s="13"/>
      <c r="V14" s="13"/>
      <c r="W14" s="13"/>
    </row>
    <row r="15" spans="2:23" x14ac:dyDescent="0.25">
      <c r="B15" s="2"/>
      <c r="C15" s="3">
        <f ca="1">YEAR(P5)-1990</f>
        <v>26</v>
      </c>
      <c r="D15" s="4" t="s">
        <v>0</v>
      </c>
      <c r="E15" s="5" t="s">
        <v>16</v>
      </c>
      <c r="F15" s="6"/>
      <c r="G15" s="6"/>
      <c r="H15" s="6"/>
      <c r="I15" s="6"/>
      <c r="J15" s="6"/>
      <c r="K15" s="6"/>
      <c r="L15" s="6"/>
      <c r="M15" s="6"/>
      <c r="O15" s="13"/>
      <c r="P15" s="13"/>
      <c r="Q15" s="27"/>
      <c r="R15" s="25"/>
      <c r="S15" s="5"/>
      <c r="T15" s="13"/>
      <c r="U15" s="13"/>
      <c r="V15" s="13"/>
      <c r="W15" s="13"/>
    </row>
    <row r="16" spans="2:23" x14ac:dyDescent="0.25">
      <c r="B16" s="2"/>
      <c r="C16" s="3">
        <f ca="1">YEAR(P5)-2001</f>
        <v>15</v>
      </c>
      <c r="D16" s="4" t="s">
        <v>0</v>
      </c>
      <c r="E16" s="5" t="s">
        <v>17</v>
      </c>
      <c r="F16" s="6"/>
      <c r="G16" s="6"/>
      <c r="H16" s="6"/>
      <c r="I16" s="6"/>
      <c r="J16" s="6"/>
      <c r="K16" s="6"/>
      <c r="L16" s="6"/>
      <c r="M16" s="6"/>
      <c r="O16" s="13"/>
      <c r="P16" s="13"/>
      <c r="Q16" s="28"/>
      <c r="R16" s="25"/>
      <c r="S16" s="5"/>
      <c r="T16" s="13"/>
      <c r="U16" s="13"/>
      <c r="V16" s="13"/>
      <c r="W16" s="13"/>
    </row>
    <row r="17" spans="2:23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13"/>
      <c r="P17" s="13"/>
      <c r="Q17" s="28"/>
      <c r="R17" s="25"/>
      <c r="S17" s="5"/>
      <c r="T17" s="13"/>
      <c r="U17" s="13"/>
      <c r="V17" s="13"/>
      <c r="W17" s="13"/>
    </row>
    <row r="18" spans="2:23" x14ac:dyDescent="0.25">
      <c r="B18" s="15"/>
      <c r="C18" s="52" t="s">
        <v>65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O18" s="13"/>
      <c r="P18" s="13"/>
      <c r="Q18" s="28"/>
      <c r="R18" s="25"/>
      <c r="S18" s="5"/>
      <c r="T18" s="13"/>
      <c r="U18" s="13"/>
      <c r="V18" s="13"/>
      <c r="W18" s="13"/>
    </row>
    <row r="19" spans="2:23" x14ac:dyDescent="0.25">
      <c r="B19" s="6"/>
      <c r="C19" s="2"/>
      <c r="D19" s="2"/>
      <c r="E19" s="2"/>
      <c r="F19" s="2"/>
      <c r="G19" s="2"/>
      <c r="H19" s="2"/>
      <c r="I19" s="2"/>
      <c r="J19" s="2"/>
      <c r="K19" s="6"/>
      <c r="L19" s="6"/>
      <c r="M19" s="6"/>
      <c r="O19" s="19"/>
      <c r="P19" s="13"/>
      <c r="Q19" s="28"/>
      <c r="R19" s="25"/>
      <c r="S19" s="5"/>
      <c r="T19" s="13"/>
      <c r="U19" s="13"/>
      <c r="V19" s="13"/>
      <c r="W19" s="13"/>
    </row>
    <row r="20" spans="2:23" x14ac:dyDescent="0.25">
      <c r="B20" s="6"/>
      <c r="C20" s="2"/>
      <c r="D20" s="2"/>
      <c r="E20" s="2"/>
      <c r="F20" s="2"/>
      <c r="G20" s="7" t="s">
        <v>1</v>
      </c>
      <c r="H20" s="8">
        <f ca="1">C7/$C$6</f>
        <v>0.9285714285714286</v>
      </c>
      <c r="I20" s="2" t="s">
        <v>9</v>
      </c>
      <c r="J20" s="2"/>
      <c r="K20" s="6"/>
      <c r="L20" s="6"/>
      <c r="M20" s="6"/>
      <c r="O20" s="13"/>
      <c r="P20" s="13"/>
      <c r="Q20" s="28"/>
      <c r="R20" s="25"/>
      <c r="S20" s="5"/>
      <c r="T20" s="13"/>
      <c r="U20" s="13"/>
      <c r="V20" s="13"/>
      <c r="W20" s="13"/>
    </row>
    <row r="21" spans="2:23" x14ac:dyDescent="0.25">
      <c r="B21" s="6"/>
      <c r="C21" s="2"/>
      <c r="D21" s="2"/>
      <c r="E21" s="2"/>
      <c r="F21" s="2"/>
      <c r="G21" s="7" t="s">
        <v>2</v>
      </c>
      <c r="H21" s="8">
        <f t="shared" ref="H21:H29" ca="1" si="0">C8/$C$6</f>
        <v>0.2857142857142857</v>
      </c>
      <c r="I21" s="2" t="s">
        <v>9</v>
      </c>
      <c r="J21" s="2"/>
      <c r="K21" s="6"/>
      <c r="L21" s="6"/>
      <c r="M21" s="6"/>
      <c r="O21" s="13"/>
      <c r="P21" s="13"/>
      <c r="Q21" s="13"/>
      <c r="R21" s="25"/>
      <c r="S21" s="13"/>
      <c r="T21" s="13"/>
      <c r="U21" s="13"/>
      <c r="V21" s="13"/>
      <c r="W21" s="13"/>
    </row>
    <row r="22" spans="2:23" x14ac:dyDescent="0.25">
      <c r="B22" s="6"/>
      <c r="C22" s="2"/>
      <c r="D22" s="2"/>
      <c r="E22" s="2"/>
      <c r="F22" s="2"/>
      <c r="G22" s="7" t="s">
        <v>3</v>
      </c>
      <c r="H22" s="8">
        <f t="shared" ca="1" si="0"/>
        <v>7.1428571428571425E-2</v>
      </c>
      <c r="I22" s="2" t="s">
        <v>9</v>
      </c>
      <c r="J22" s="2"/>
      <c r="K22" s="6"/>
      <c r="L22" s="6"/>
      <c r="M22" s="6"/>
      <c r="O22" s="13"/>
      <c r="P22" s="13"/>
      <c r="Q22" s="13"/>
      <c r="R22" s="25"/>
      <c r="S22" s="13"/>
      <c r="T22" s="13"/>
      <c r="U22" s="13"/>
      <c r="V22" s="13"/>
      <c r="W22" s="13"/>
    </row>
    <row r="23" spans="2:23" x14ac:dyDescent="0.25">
      <c r="B23" s="6"/>
      <c r="C23" s="2"/>
      <c r="D23" s="2"/>
      <c r="E23" s="2"/>
      <c r="F23" s="2"/>
      <c r="G23" s="7" t="s">
        <v>4</v>
      </c>
      <c r="H23" s="8">
        <f t="shared" ca="1" si="0"/>
        <v>4.2857142857142859E-3</v>
      </c>
      <c r="I23" s="2" t="s">
        <v>9</v>
      </c>
      <c r="J23" s="2"/>
      <c r="K23" s="6"/>
      <c r="L23" s="6"/>
      <c r="M23" s="6"/>
      <c r="O23" s="13"/>
      <c r="P23" s="13"/>
      <c r="Q23" s="13"/>
      <c r="R23" s="25"/>
      <c r="S23" s="13"/>
      <c r="T23" s="13"/>
      <c r="U23" s="13"/>
      <c r="V23" s="13"/>
      <c r="W23" s="13"/>
    </row>
    <row r="24" spans="2:23" x14ac:dyDescent="0.25">
      <c r="B24" s="2"/>
      <c r="C24" s="2"/>
      <c r="D24" s="2"/>
      <c r="E24" s="2"/>
      <c r="F24" s="2"/>
      <c r="G24" s="7" t="s">
        <v>27</v>
      </c>
      <c r="H24" s="8">
        <f t="shared" ca="1" si="0"/>
        <v>2.2200000000000002E-3</v>
      </c>
      <c r="I24" s="2" t="s">
        <v>9</v>
      </c>
      <c r="J24" s="2"/>
      <c r="K24" s="2"/>
      <c r="L24" s="2"/>
      <c r="M24" s="2"/>
      <c r="O24" s="13"/>
      <c r="P24" s="13"/>
      <c r="Q24" s="13"/>
      <c r="R24" s="25"/>
      <c r="S24" s="13"/>
      <c r="T24" s="13"/>
      <c r="U24" s="13"/>
      <c r="V24" s="13"/>
      <c r="W24" s="13"/>
    </row>
    <row r="25" spans="2:23" x14ac:dyDescent="0.25">
      <c r="B25" s="6"/>
      <c r="C25" s="2"/>
      <c r="D25" s="2"/>
      <c r="E25" s="2"/>
      <c r="F25" s="2"/>
      <c r="G25" s="7" t="s">
        <v>5</v>
      </c>
      <c r="H25" s="8">
        <f t="shared" ca="1" si="0"/>
        <v>1.8628571428571429E-3</v>
      </c>
      <c r="I25" s="2" t="s">
        <v>9</v>
      </c>
      <c r="J25" s="2"/>
      <c r="K25" s="6"/>
      <c r="L25" s="6"/>
      <c r="M25" s="6"/>
      <c r="O25" s="13"/>
      <c r="P25" s="13"/>
      <c r="Q25" s="13"/>
      <c r="R25" s="25"/>
      <c r="S25" s="13"/>
      <c r="T25" s="13"/>
      <c r="U25" s="13"/>
      <c r="V25" s="13"/>
      <c r="W25" s="13"/>
    </row>
    <row r="26" spans="2:23" x14ac:dyDescent="0.25">
      <c r="B26" s="6"/>
      <c r="C26" s="2"/>
      <c r="D26" s="2"/>
      <c r="E26" s="2"/>
      <c r="F26" s="2"/>
      <c r="G26" s="7" t="s">
        <v>6</v>
      </c>
      <c r="H26" s="9">
        <f t="shared" ca="1" si="0"/>
        <v>7.714285714285714E-5</v>
      </c>
      <c r="I26" s="2" t="s">
        <v>9</v>
      </c>
      <c r="J26" s="2"/>
      <c r="K26" s="6"/>
      <c r="L26" s="6"/>
      <c r="M26" s="6"/>
    </row>
    <row r="27" spans="2:23" x14ac:dyDescent="0.25">
      <c r="B27" s="6"/>
      <c r="C27" s="2"/>
      <c r="D27" s="2"/>
      <c r="E27" s="2"/>
      <c r="F27" s="2"/>
      <c r="G27" s="7" t="s">
        <v>7</v>
      </c>
      <c r="H27" s="9">
        <f t="shared" ca="1" si="0"/>
        <v>2.5000000000000001E-5</v>
      </c>
      <c r="I27" s="2" t="s">
        <v>9</v>
      </c>
      <c r="J27" s="2"/>
      <c r="K27" s="6"/>
      <c r="L27" s="6"/>
      <c r="M27" s="6"/>
    </row>
    <row r="28" spans="2:23" x14ac:dyDescent="0.25">
      <c r="B28" s="6"/>
      <c r="C28" s="2"/>
      <c r="D28" s="2"/>
      <c r="E28" s="2"/>
      <c r="F28" s="2"/>
      <c r="G28" s="7" t="s">
        <v>8</v>
      </c>
      <c r="H28" s="10">
        <f t="shared" ca="1" si="0"/>
        <v>9.2857142857142859E-6</v>
      </c>
      <c r="I28" s="2" t="s">
        <v>9</v>
      </c>
      <c r="J28" s="2"/>
      <c r="K28" s="6"/>
      <c r="L28" s="6"/>
      <c r="M28" s="6"/>
    </row>
    <row r="29" spans="2:23" x14ac:dyDescent="0.25">
      <c r="B29" s="6"/>
      <c r="C29" s="6"/>
      <c r="D29" s="6"/>
      <c r="E29" s="6"/>
      <c r="F29" s="6"/>
      <c r="G29" s="7" t="s">
        <v>34</v>
      </c>
      <c r="H29" s="10">
        <f t="shared" ca="1" si="0"/>
        <v>5.357142857142857E-6</v>
      </c>
      <c r="I29" s="2" t="s">
        <v>9</v>
      </c>
      <c r="J29" s="6"/>
      <c r="K29" s="6"/>
      <c r="L29" s="6"/>
      <c r="M29" s="6"/>
    </row>
    <row r="30" spans="2:23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4" spans="2:13" x14ac:dyDescent="0.25">
      <c r="B34" s="16"/>
      <c r="C34" s="17"/>
      <c r="D34" s="16"/>
      <c r="E34" s="16"/>
      <c r="F34" s="17" t="s">
        <v>19</v>
      </c>
      <c r="G34" s="16"/>
      <c r="H34" s="16"/>
      <c r="I34" s="16"/>
      <c r="J34" s="16"/>
      <c r="K34" s="16"/>
      <c r="L34" s="16"/>
      <c r="M34" s="16"/>
    </row>
    <row r="35" spans="2:13" x14ac:dyDescent="0.25">
      <c r="B35" s="11"/>
      <c r="C35" s="12"/>
      <c r="D35" s="11"/>
      <c r="E35" s="11"/>
      <c r="F35" s="12"/>
      <c r="G35" s="11"/>
      <c r="H35" s="11"/>
      <c r="I35" s="11"/>
      <c r="J35" s="11"/>
      <c r="K35" s="11"/>
      <c r="L35" s="11"/>
      <c r="M35" s="11"/>
    </row>
    <row r="36" spans="2:13" x14ac:dyDescent="0.25">
      <c r="B36" s="2"/>
      <c r="C36" s="31">
        <f ca="1">YEAR($P$5)/1000000000+4.539997984</f>
        <v>4.54</v>
      </c>
      <c r="D36" s="4" t="s">
        <v>28</v>
      </c>
      <c r="E36" s="5" t="s">
        <v>36</v>
      </c>
      <c r="F36" s="6"/>
      <c r="G36" s="6"/>
      <c r="H36" s="6"/>
      <c r="I36" s="6"/>
      <c r="J36" s="6"/>
      <c r="K36" s="6"/>
      <c r="L36" s="6"/>
      <c r="M36" s="6"/>
    </row>
    <row r="37" spans="2:13" x14ac:dyDescent="0.25">
      <c r="B37" s="2"/>
      <c r="C37" s="32">
        <f ca="1">YEAR(P5)/1000000000+3.799997984</f>
        <v>3.8</v>
      </c>
      <c r="D37" s="4" t="s">
        <v>28</v>
      </c>
      <c r="E37" s="5" t="s">
        <v>42</v>
      </c>
      <c r="F37" s="6"/>
      <c r="G37" s="6"/>
      <c r="H37" s="6"/>
      <c r="I37" s="6"/>
      <c r="J37" s="6"/>
      <c r="K37" s="6"/>
      <c r="L37" s="6"/>
      <c r="M37" s="6"/>
    </row>
    <row r="38" spans="2:13" x14ac:dyDescent="0.25">
      <c r="B38" s="2"/>
      <c r="C38" s="32">
        <f ca="1">YEAR(P5)/1000000000+3.499997984</f>
        <v>3.5</v>
      </c>
      <c r="D38" s="4" t="s">
        <v>28</v>
      </c>
      <c r="E38" s="5" t="s">
        <v>41</v>
      </c>
      <c r="F38" s="6"/>
      <c r="G38" s="6"/>
      <c r="H38" s="6"/>
      <c r="I38" s="6"/>
      <c r="J38" s="6"/>
      <c r="K38" s="6"/>
      <c r="L38" s="6"/>
      <c r="M38" s="6"/>
    </row>
    <row r="39" spans="2:13" x14ac:dyDescent="0.25">
      <c r="B39" s="2"/>
      <c r="C39" s="32">
        <f ca="1">YEAR(P6)/1000000000+3.399997984</f>
        <v>3.3999998890000001</v>
      </c>
      <c r="D39" s="4" t="s">
        <v>28</v>
      </c>
      <c r="E39" s="5" t="s">
        <v>37</v>
      </c>
      <c r="F39" s="6"/>
      <c r="G39" s="6"/>
      <c r="H39" s="6"/>
      <c r="I39" s="6"/>
      <c r="J39" s="6"/>
      <c r="K39" s="6"/>
      <c r="L39" s="6"/>
      <c r="M39" s="6"/>
    </row>
    <row r="40" spans="2:13" x14ac:dyDescent="0.25">
      <c r="B40" s="2"/>
      <c r="C40" s="32">
        <f ca="1">YEAR(P5)/1000000000+2.099997984</f>
        <v>2.0999999999999996</v>
      </c>
      <c r="D40" s="4" t="s">
        <v>29</v>
      </c>
      <c r="E40" s="5" t="s">
        <v>38</v>
      </c>
      <c r="F40" s="6"/>
      <c r="G40" s="6"/>
      <c r="H40" s="6"/>
      <c r="I40" s="6"/>
      <c r="J40" s="6"/>
      <c r="K40" s="6"/>
      <c r="L40" s="6"/>
      <c r="M40" s="6"/>
    </row>
    <row r="41" spans="2:13" x14ac:dyDescent="0.25">
      <c r="B41" s="2"/>
      <c r="C41" s="3">
        <f ca="1">YEAR(P5)/1000000+639.997984</f>
        <v>640</v>
      </c>
      <c r="D41" s="4" t="s">
        <v>29</v>
      </c>
      <c r="E41" s="29" t="s">
        <v>39</v>
      </c>
      <c r="F41" s="2"/>
      <c r="G41" s="2"/>
      <c r="H41" s="2"/>
      <c r="I41" s="2"/>
      <c r="J41" s="2"/>
      <c r="K41" s="2"/>
      <c r="L41" s="2"/>
      <c r="M41" s="2"/>
    </row>
    <row r="42" spans="2:13" x14ac:dyDescent="0.25">
      <c r="B42" s="2"/>
      <c r="C42" s="30">
        <f ca="1">YEAR(P5)/1000000+589.997984</f>
        <v>590</v>
      </c>
      <c r="D42" s="4" t="s">
        <v>29</v>
      </c>
      <c r="E42" s="5" t="s">
        <v>67</v>
      </c>
      <c r="F42" s="6"/>
      <c r="G42" s="6"/>
      <c r="H42" s="6"/>
      <c r="I42" s="6"/>
      <c r="J42" s="6"/>
      <c r="K42" s="6"/>
      <c r="L42" s="6"/>
      <c r="M42" s="6"/>
    </row>
    <row r="43" spans="2:13" x14ac:dyDescent="0.25">
      <c r="B43" s="2"/>
      <c r="C43" s="32">
        <f ca="1">YEAR(P5)/1000000+2.497984</f>
        <v>2.5</v>
      </c>
      <c r="D43" s="4" t="s">
        <v>29</v>
      </c>
      <c r="E43" s="5" t="s">
        <v>40</v>
      </c>
      <c r="F43" s="6"/>
      <c r="G43" s="6"/>
      <c r="H43" s="6"/>
      <c r="I43" s="6"/>
      <c r="J43" s="6"/>
      <c r="K43" s="6"/>
      <c r="L43" s="6"/>
      <c r="M43" s="6"/>
    </row>
    <row r="44" spans="2:13" x14ac:dyDescent="0.25">
      <c r="B44" s="2"/>
      <c r="C44" s="47">
        <f ca="1">YEAR(P5)+197984</f>
        <v>200000</v>
      </c>
      <c r="D44" s="46" t="str">
        <f ca="1">IF(1&gt;0,  (_xlfn.NUMBERVALUE(YEAR(P5)+197984))&amp;" years ago")</f>
        <v>200000 years ago</v>
      </c>
      <c r="E44" s="5" t="s">
        <v>47</v>
      </c>
      <c r="F44" s="6"/>
      <c r="G44" s="6"/>
      <c r="H44" s="6"/>
      <c r="I44" s="6"/>
      <c r="J44" s="6"/>
      <c r="K44" s="6"/>
      <c r="L44" s="6"/>
      <c r="M44" s="6"/>
    </row>
    <row r="45" spans="2:13" x14ac:dyDescent="0.25">
      <c r="B45" s="2"/>
      <c r="C45" s="47">
        <f ca="1">YEAR(P5)-2001</f>
        <v>15</v>
      </c>
      <c r="D45" s="33" t="str">
        <f ca="1">IF(1&gt;0,  VALUE(YEAR($P$5)-2001)&amp;" years ago")</f>
        <v>15 years ago</v>
      </c>
      <c r="E45" s="5" t="s">
        <v>45</v>
      </c>
      <c r="F45" s="6"/>
      <c r="G45" s="6"/>
      <c r="H45" s="6"/>
      <c r="I45" s="6"/>
      <c r="J45" s="6"/>
      <c r="K45" s="6"/>
      <c r="L45" s="6"/>
      <c r="M45" s="6"/>
    </row>
    <row r="46" spans="2:13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x14ac:dyDescent="0.25">
      <c r="B47" s="15"/>
      <c r="C47" s="14" t="s">
        <v>66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2:13" x14ac:dyDescent="0.25">
      <c r="B48" s="6"/>
      <c r="C48" s="2"/>
      <c r="D48" s="2"/>
      <c r="E48" s="2"/>
      <c r="F48" s="2"/>
      <c r="G48" s="2"/>
      <c r="H48" s="2"/>
      <c r="I48" s="2"/>
      <c r="J48" s="2"/>
      <c r="K48" s="6"/>
      <c r="L48" s="6"/>
      <c r="M48" s="6"/>
    </row>
    <row r="49" spans="2:24" x14ac:dyDescent="0.25">
      <c r="B49" s="6"/>
      <c r="C49" s="2"/>
      <c r="D49" s="2"/>
      <c r="E49" s="2"/>
      <c r="F49" s="2"/>
      <c r="G49" s="7" t="s">
        <v>43</v>
      </c>
      <c r="H49" s="8">
        <f ca="1">C37/$C$36</f>
        <v>0.83700440528634357</v>
      </c>
      <c r="I49" s="2" t="s">
        <v>35</v>
      </c>
      <c r="J49" s="2"/>
      <c r="K49" s="6"/>
      <c r="L49" s="6"/>
      <c r="M49" s="6"/>
    </row>
    <row r="50" spans="2:24" x14ac:dyDescent="0.25">
      <c r="B50" s="6"/>
      <c r="C50" s="2"/>
      <c r="D50" s="2"/>
      <c r="E50" s="2"/>
      <c r="F50" s="2"/>
      <c r="G50" s="7" t="s">
        <v>44</v>
      </c>
      <c r="H50" s="8">
        <f ca="1">C38/$C$36</f>
        <v>0.77092511013215859</v>
      </c>
      <c r="I50" s="2" t="s">
        <v>35</v>
      </c>
      <c r="J50" s="2"/>
      <c r="K50" s="6"/>
      <c r="L50" s="6"/>
      <c r="M50" s="6"/>
    </row>
    <row r="51" spans="2:24" x14ac:dyDescent="0.25">
      <c r="B51" s="6"/>
      <c r="C51" s="2"/>
      <c r="D51" s="2"/>
      <c r="E51" s="2"/>
      <c r="F51" s="2"/>
      <c r="G51" s="7" t="s">
        <v>30</v>
      </c>
      <c r="H51" s="8">
        <f ca="1">C39/$C$36</f>
        <v>0.74889865396475774</v>
      </c>
      <c r="I51" s="2" t="s">
        <v>35</v>
      </c>
      <c r="J51" s="2"/>
      <c r="K51" s="6"/>
      <c r="L51" s="6"/>
      <c r="M51" s="6"/>
    </row>
    <row r="52" spans="2:24" x14ac:dyDescent="0.25">
      <c r="B52" s="6"/>
      <c r="C52" s="2"/>
      <c r="D52" s="2"/>
      <c r="E52" s="2"/>
      <c r="F52" s="2"/>
      <c r="G52" s="7" t="s">
        <v>49</v>
      </c>
      <c r="H52" s="8">
        <f ca="1">(C40)/$C$36</f>
        <v>0.46255506607929509</v>
      </c>
      <c r="I52" s="2" t="s">
        <v>35</v>
      </c>
      <c r="J52" s="2"/>
      <c r="K52" s="6"/>
      <c r="L52" s="6"/>
      <c r="M52" s="6"/>
    </row>
    <row r="53" spans="2:24" x14ac:dyDescent="0.25">
      <c r="B53" s="6"/>
      <c r="C53" s="2"/>
      <c r="D53" s="2"/>
      <c r="E53" s="2"/>
      <c r="F53" s="2"/>
      <c r="G53" s="7" t="s">
        <v>31</v>
      </c>
      <c r="H53" s="8">
        <f ca="1">(C41/1000)/$C$36</f>
        <v>0.14096916299559473</v>
      </c>
      <c r="I53" s="2" t="s">
        <v>35</v>
      </c>
      <c r="J53" s="2"/>
      <c r="K53" s="6"/>
      <c r="L53" s="6"/>
      <c r="M53" s="6"/>
    </row>
    <row r="54" spans="2:24" x14ac:dyDescent="0.25">
      <c r="B54" s="6"/>
      <c r="C54" s="2"/>
      <c r="D54" s="2"/>
      <c r="E54" s="2"/>
      <c r="F54" s="2"/>
      <c r="G54" s="7" t="s">
        <v>57</v>
      </c>
      <c r="H54" s="8">
        <f ca="1">(C42/1000)/$C$36</f>
        <v>0.12995594713656386</v>
      </c>
      <c r="I54" s="2" t="s">
        <v>35</v>
      </c>
      <c r="J54" s="2"/>
      <c r="K54" s="6"/>
      <c r="L54" s="6"/>
      <c r="M54" s="6"/>
    </row>
    <row r="55" spans="2:24" x14ac:dyDescent="0.25">
      <c r="B55" s="6"/>
      <c r="C55" s="2"/>
      <c r="D55" s="2"/>
      <c r="E55" s="2"/>
      <c r="F55" s="2"/>
      <c r="G55" s="7" t="s">
        <v>33</v>
      </c>
      <c r="H55" s="44">
        <f ca="1">(C43/1000)/$C$36</f>
        <v>5.506607929515419E-4</v>
      </c>
      <c r="I55" s="2" t="s">
        <v>35</v>
      </c>
      <c r="J55" s="2"/>
      <c r="K55" s="6"/>
      <c r="L55" s="6"/>
      <c r="M55" s="6"/>
    </row>
    <row r="56" spans="2:24" x14ac:dyDescent="0.25">
      <c r="B56" s="6"/>
      <c r="C56" s="2"/>
      <c r="D56" s="2"/>
      <c r="E56" s="2"/>
      <c r="F56" s="2"/>
      <c r="G56" s="7" t="s">
        <v>48</v>
      </c>
      <c r="H56" s="44">
        <f ca="1">(C44/1000000000)/C36</f>
        <v>4.4052863436123351E-5</v>
      </c>
      <c r="I56" s="2" t="s">
        <v>35</v>
      </c>
      <c r="J56" s="2"/>
      <c r="K56" s="6"/>
      <c r="L56" s="6"/>
      <c r="M56" s="6"/>
    </row>
    <row r="57" spans="2:24" x14ac:dyDescent="0.25">
      <c r="B57" s="6"/>
      <c r="C57" s="6"/>
      <c r="D57" s="6"/>
      <c r="E57" s="6"/>
      <c r="F57" s="6"/>
      <c r="G57" s="7" t="s">
        <v>46</v>
      </c>
      <c r="H57" s="45">
        <f ca="1">(C45/1000000000)/$C$36</f>
        <v>3.3039647577092506E-9</v>
      </c>
      <c r="I57" s="2" t="s">
        <v>35</v>
      </c>
      <c r="J57" s="6"/>
      <c r="K57" s="6"/>
      <c r="L57" s="6"/>
      <c r="M57" s="6"/>
    </row>
    <row r="58" spans="2:24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2:24" x14ac:dyDescent="0.25">
      <c r="N59" s="17"/>
      <c r="O59" s="16"/>
      <c r="P59" s="16"/>
      <c r="Q59" s="17"/>
      <c r="R59" s="16"/>
      <c r="S59" s="16"/>
      <c r="T59" s="16"/>
      <c r="U59" s="16"/>
      <c r="V59" s="16"/>
      <c r="W59" s="16"/>
      <c r="X59" s="16"/>
    </row>
    <row r="60" spans="2:24" x14ac:dyDescent="0.25">
      <c r="M60" s="13"/>
      <c r="N60" s="34"/>
      <c r="O60" s="35"/>
      <c r="P60" s="35"/>
      <c r="Q60" s="34"/>
      <c r="R60" s="35"/>
      <c r="S60" s="35"/>
      <c r="T60" s="35"/>
      <c r="U60" s="35"/>
      <c r="V60" s="35"/>
      <c r="W60" s="35"/>
      <c r="X60" s="35"/>
    </row>
    <row r="61" spans="2:24" x14ac:dyDescent="0.25">
      <c r="O61" s="43"/>
      <c r="P61" s="36"/>
      <c r="Q61" s="20"/>
      <c r="R61" s="20"/>
      <c r="S61" s="20"/>
      <c r="T61" s="20"/>
      <c r="U61" s="20"/>
      <c r="V61" s="20"/>
      <c r="W61" s="20"/>
      <c r="X61" s="20"/>
    </row>
    <row r="62" spans="2:24" x14ac:dyDescent="0.25">
      <c r="B62" s="16"/>
      <c r="C62" s="17"/>
      <c r="D62" s="16"/>
      <c r="E62" s="16"/>
      <c r="F62" s="17" t="s">
        <v>19</v>
      </c>
      <c r="G62" s="16"/>
      <c r="H62" s="16"/>
      <c r="I62" s="16"/>
      <c r="J62" s="16"/>
      <c r="K62" s="16"/>
      <c r="L62" s="16"/>
      <c r="M62" s="16"/>
      <c r="O62" s="43"/>
      <c r="P62" s="36"/>
      <c r="Q62" s="20"/>
      <c r="R62" s="20"/>
      <c r="S62" s="20"/>
      <c r="T62" s="20"/>
      <c r="U62" s="20"/>
      <c r="V62" s="20"/>
      <c r="W62" s="20"/>
      <c r="X62" s="20"/>
    </row>
    <row r="63" spans="2:24" x14ac:dyDescent="0.25">
      <c r="B63" s="11"/>
      <c r="C63" s="12"/>
      <c r="D63" s="11"/>
      <c r="E63" s="11"/>
      <c r="F63" s="12"/>
      <c r="G63" s="11"/>
      <c r="H63" s="11"/>
      <c r="I63" s="11"/>
      <c r="J63" s="11"/>
      <c r="K63" s="11"/>
      <c r="L63" s="11"/>
      <c r="M63" s="11"/>
      <c r="O63" s="43"/>
      <c r="P63" s="36"/>
      <c r="Q63" s="20"/>
      <c r="R63" s="20"/>
      <c r="S63" s="20"/>
      <c r="T63" s="20"/>
      <c r="U63" s="20"/>
      <c r="V63" s="20"/>
      <c r="W63" s="20"/>
      <c r="X63" s="20"/>
    </row>
    <row r="64" spans="2:24" x14ac:dyDescent="0.25">
      <c r="B64" s="2"/>
      <c r="C64" s="32">
        <f ca="1">YEAR($P$5)/1000000000+13.699997984</f>
        <v>13.7</v>
      </c>
      <c r="D64" s="4" t="s">
        <v>28</v>
      </c>
      <c r="E64" s="5" t="s">
        <v>58</v>
      </c>
      <c r="F64" s="6"/>
      <c r="G64" s="6"/>
      <c r="H64" s="6"/>
      <c r="I64" s="6"/>
      <c r="J64" s="6"/>
      <c r="K64" s="6"/>
      <c r="L64" s="6"/>
      <c r="M64" s="6"/>
      <c r="O64" s="43"/>
      <c r="P64" s="36"/>
      <c r="Q64" s="20"/>
      <c r="R64" s="20"/>
      <c r="S64" s="20"/>
      <c r="T64" s="20"/>
      <c r="U64" s="20"/>
      <c r="V64" s="20"/>
      <c r="W64" s="20"/>
      <c r="X64" s="20"/>
    </row>
    <row r="65" spans="2:24" x14ac:dyDescent="0.25">
      <c r="B65" s="2"/>
      <c r="C65" s="48">
        <f ca="1">YEAR($P$5)/1000000000+13.699950984</f>
        <v>13.699953000000001</v>
      </c>
      <c r="D65" s="4" t="s">
        <v>28</v>
      </c>
      <c r="E65" s="5" t="s">
        <v>62</v>
      </c>
      <c r="F65" s="6"/>
      <c r="G65" s="6"/>
      <c r="H65" s="6"/>
      <c r="I65" s="6"/>
      <c r="J65" s="6"/>
      <c r="K65" s="6"/>
      <c r="L65" s="6"/>
      <c r="M65" s="6"/>
      <c r="O65" s="43"/>
      <c r="P65" s="36"/>
      <c r="Q65" s="20"/>
      <c r="R65" s="20"/>
      <c r="S65" s="20"/>
      <c r="T65" s="20"/>
      <c r="U65" s="20"/>
      <c r="V65" s="20"/>
      <c r="W65" s="20"/>
      <c r="X65" s="20"/>
    </row>
    <row r="66" spans="2:24" x14ac:dyDescent="0.25">
      <c r="B66" s="2"/>
      <c r="C66" s="48">
        <f ca="1">YEAR($P$5)/1000000000+13.699618984</f>
        <v>13.699621</v>
      </c>
      <c r="D66" s="4" t="s">
        <v>28</v>
      </c>
      <c r="E66" s="5" t="s">
        <v>71</v>
      </c>
      <c r="F66" s="6"/>
      <c r="G66" s="6"/>
      <c r="H66" s="6"/>
      <c r="I66" s="6"/>
      <c r="J66" s="6"/>
      <c r="K66" s="6"/>
      <c r="L66" s="6"/>
      <c r="M66" s="6"/>
      <c r="O66" s="43"/>
      <c r="P66" s="36"/>
      <c r="Q66" s="20"/>
      <c r="R66" s="20"/>
      <c r="S66" s="20"/>
      <c r="T66" s="20"/>
      <c r="U66" s="20"/>
      <c r="V66" s="20"/>
      <c r="W66" s="20"/>
      <c r="X66" s="20"/>
    </row>
    <row r="67" spans="2:24" x14ac:dyDescent="0.25">
      <c r="B67" s="2"/>
      <c r="C67" s="32">
        <f ca="1">YEAR($P$5)/1000000000+13.599997984</f>
        <v>13.6</v>
      </c>
      <c r="D67" s="4" t="s">
        <v>28</v>
      </c>
      <c r="E67" s="5" t="s">
        <v>61</v>
      </c>
      <c r="F67" s="6"/>
      <c r="G67" s="6"/>
      <c r="H67" s="6"/>
      <c r="I67" s="6"/>
      <c r="J67" s="6"/>
      <c r="K67" s="6"/>
      <c r="L67" s="6"/>
      <c r="M67" s="6"/>
      <c r="O67" s="43"/>
      <c r="P67" s="36"/>
      <c r="Q67" s="20"/>
      <c r="R67" s="20"/>
      <c r="S67" s="20"/>
      <c r="T67" s="20"/>
      <c r="U67" s="20"/>
      <c r="V67" s="20"/>
      <c r="W67" s="20"/>
      <c r="X67" s="20"/>
    </row>
    <row r="68" spans="2:24" x14ac:dyDescent="0.25">
      <c r="B68" s="2"/>
      <c r="C68" s="32">
        <f ca="1">YEAR($P$5)/1000000000+13.499997984</f>
        <v>13.5</v>
      </c>
      <c r="D68" s="4" t="s">
        <v>28</v>
      </c>
      <c r="E68" s="29" t="s">
        <v>60</v>
      </c>
      <c r="F68" s="2"/>
      <c r="G68" s="2"/>
      <c r="H68" s="2"/>
      <c r="I68" s="2"/>
      <c r="J68" s="2"/>
      <c r="K68" s="2"/>
      <c r="L68" s="2"/>
      <c r="M68" s="2"/>
      <c r="O68" s="43"/>
      <c r="P68" s="36"/>
      <c r="Q68" s="20"/>
      <c r="R68" s="20"/>
      <c r="S68" s="20"/>
      <c r="T68" s="20"/>
      <c r="U68" s="20"/>
      <c r="V68" s="20"/>
      <c r="W68" s="20"/>
      <c r="X68" s="20"/>
    </row>
    <row r="69" spans="2:24" x14ac:dyDescent="0.25">
      <c r="B69" s="2"/>
      <c r="C69" s="32">
        <f t="shared" ref="C69" ca="1" si="1">YEAR($P$5)/1000000000+4.539997984</f>
        <v>4.54</v>
      </c>
      <c r="D69" s="4" t="s">
        <v>28</v>
      </c>
      <c r="E69" s="5" t="s">
        <v>59</v>
      </c>
      <c r="F69" s="6"/>
      <c r="G69" s="6"/>
      <c r="H69" s="6"/>
      <c r="I69" s="6"/>
      <c r="J69" s="6"/>
      <c r="K69" s="6"/>
      <c r="L69" s="6"/>
      <c r="M69" s="6"/>
      <c r="O69" s="43"/>
      <c r="P69" s="36"/>
      <c r="Q69" s="20"/>
      <c r="R69" s="20"/>
      <c r="S69" s="20"/>
      <c r="T69" s="20"/>
      <c r="U69" s="20"/>
      <c r="V69" s="20"/>
      <c r="W69" s="20"/>
      <c r="X69" s="20"/>
    </row>
    <row r="70" spans="2:24" x14ac:dyDescent="0.25">
      <c r="B70" s="2"/>
      <c r="C70" s="32">
        <f ca="1">YEAR($P$5)/1000000000+3.499997984</f>
        <v>3.5</v>
      </c>
      <c r="D70" s="4" t="s">
        <v>28</v>
      </c>
      <c r="E70" s="5" t="s">
        <v>69</v>
      </c>
      <c r="F70" s="6"/>
      <c r="G70" s="6"/>
      <c r="H70" s="6"/>
      <c r="I70" s="6"/>
      <c r="J70" s="6"/>
      <c r="K70" s="6"/>
      <c r="L70" s="6"/>
      <c r="M70" s="6"/>
      <c r="O70" s="43"/>
      <c r="P70" s="20"/>
      <c r="Q70" s="20"/>
      <c r="R70" s="20"/>
      <c r="S70" s="20"/>
      <c r="T70" s="20"/>
      <c r="U70" s="20"/>
      <c r="V70" s="20"/>
      <c r="W70" s="20"/>
      <c r="X70" s="20"/>
    </row>
    <row r="71" spans="2:24" x14ac:dyDescent="0.25">
      <c r="B71" s="2"/>
      <c r="C71" s="32">
        <f ca="1">YEAR($P$5)/1000000+549.997984</f>
        <v>550</v>
      </c>
      <c r="D71" s="4" t="s">
        <v>29</v>
      </c>
      <c r="E71" s="5" t="s">
        <v>68</v>
      </c>
      <c r="F71" s="6"/>
      <c r="G71" s="6"/>
      <c r="H71" s="6"/>
      <c r="I71" s="6"/>
      <c r="J71" s="6"/>
      <c r="K71" s="6"/>
      <c r="L71" s="6"/>
      <c r="M71" s="6"/>
      <c r="O71" s="38"/>
      <c r="P71" s="38"/>
      <c r="Q71" s="38"/>
      <c r="R71" s="38"/>
      <c r="S71" s="38"/>
      <c r="T71" s="38"/>
      <c r="U71" s="38"/>
      <c r="V71" s="37"/>
      <c r="W71" s="37"/>
      <c r="X71" s="37"/>
    </row>
    <row r="72" spans="2:24" x14ac:dyDescent="0.25">
      <c r="B72" s="2"/>
      <c r="C72" s="47">
        <f ca="1">YEAR(P5)+197984</f>
        <v>200000</v>
      </c>
      <c r="D72" s="33" t="str">
        <f ca="1">IF(1&gt;0,  VALUE(YEAR($P$5)+197984)&amp;" years ago")</f>
        <v>200000 years ago</v>
      </c>
      <c r="E72" s="5" t="s">
        <v>47</v>
      </c>
      <c r="F72" s="6"/>
      <c r="G72" s="6"/>
      <c r="H72" s="6"/>
      <c r="I72" s="6"/>
      <c r="J72" s="6"/>
      <c r="K72" s="6"/>
      <c r="L72" s="6"/>
      <c r="M72" s="6"/>
      <c r="O72" s="43"/>
      <c r="P72" s="13"/>
      <c r="Q72" s="13"/>
      <c r="R72" s="13"/>
      <c r="S72" s="13"/>
      <c r="T72" s="13"/>
      <c r="U72" s="13"/>
      <c r="V72" s="20"/>
      <c r="W72" s="20"/>
      <c r="X72" s="20"/>
    </row>
    <row r="73" spans="2:24" x14ac:dyDescent="0.25">
      <c r="B73" s="2"/>
      <c r="C73" s="47">
        <f ca="1">YEAR(P5)+5484</f>
        <v>7500</v>
      </c>
      <c r="D73" s="33" t="str">
        <f ca="1">IF(1&gt;0,  VALUE(YEAR($P$5)+5484)&amp;" years ago")</f>
        <v>7500 years ago</v>
      </c>
      <c r="E73" s="5" t="s">
        <v>63</v>
      </c>
      <c r="F73" s="6"/>
      <c r="G73" s="6"/>
      <c r="H73" s="6"/>
      <c r="I73" s="6"/>
      <c r="J73" s="6"/>
      <c r="K73" s="6"/>
      <c r="L73" s="6"/>
      <c r="M73" s="6"/>
      <c r="O73" s="43"/>
      <c r="P73" s="13"/>
      <c r="Q73" s="13"/>
      <c r="R73" s="13"/>
      <c r="S73" s="13"/>
      <c r="T73" s="13"/>
      <c r="U73" s="13"/>
      <c r="V73" s="20"/>
      <c r="W73" s="20"/>
      <c r="X73" s="20"/>
    </row>
    <row r="74" spans="2:24" x14ac:dyDescent="0.25">
      <c r="B74" s="2"/>
      <c r="C74" s="47"/>
      <c r="D74" s="49"/>
      <c r="E74" s="5"/>
      <c r="F74" s="6"/>
      <c r="G74" s="6"/>
      <c r="H74" s="6"/>
      <c r="I74" s="6"/>
      <c r="J74" s="6"/>
      <c r="K74" s="6"/>
      <c r="L74" s="6"/>
      <c r="M74" s="6"/>
      <c r="O74" s="43"/>
      <c r="P74" s="13"/>
      <c r="Q74" s="13"/>
      <c r="R74" s="13"/>
      <c r="S74" s="13"/>
      <c r="T74" s="13"/>
      <c r="U74" s="13"/>
      <c r="V74" s="20"/>
      <c r="W74" s="20"/>
      <c r="X74" s="20"/>
    </row>
    <row r="75" spans="2:24" x14ac:dyDescent="0.25">
      <c r="B75" s="15"/>
      <c r="C75" s="14" t="s">
        <v>64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O75" s="13"/>
      <c r="P75" s="13"/>
      <c r="Q75" s="13"/>
      <c r="R75" s="39"/>
      <c r="S75" s="40"/>
      <c r="T75" s="13"/>
      <c r="U75" s="13"/>
      <c r="V75" s="20"/>
      <c r="W75" s="20"/>
      <c r="X75" s="20"/>
    </row>
    <row r="76" spans="2:24" x14ac:dyDescent="0.25">
      <c r="B76" s="6"/>
      <c r="C76" s="2"/>
      <c r="D76" s="2"/>
      <c r="E76" s="2"/>
      <c r="F76" s="2"/>
      <c r="G76" s="2"/>
      <c r="H76" s="2"/>
      <c r="I76" s="2"/>
      <c r="J76" s="2"/>
      <c r="K76" s="6"/>
      <c r="L76" s="6"/>
      <c r="M76" s="6"/>
      <c r="O76" s="13"/>
      <c r="P76" s="13"/>
      <c r="Q76" s="13"/>
      <c r="R76" s="39"/>
      <c r="S76" s="40"/>
      <c r="T76" s="13"/>
      <c r="U76" s="13"/>
      <c r="V76" s="20"/>
      <c r="W76" s="20"/>
      <c r="X76" s="20"/>
    </row>
    <row r="77" spans="2:24" x14ac:dyDescent="0.25">
      <c r="B77" s="6"/>
      <c r="C77" s="2"/>
      <c r="D77" s="2"/>
      <c r="E77" s="2"/>
      <c r="F77" s="2"/>
      <c r="G77" s="7" t="s">
        <v>56</v>
      </c>
      <c r="H77" s="50">
        <f ca="1">C65/$C$64</f>
        <v>0.9999965693430658</v>
      </c>
      <c r="I77" s="2" t="s">
        <v>50</v>
      </c>
      <c r="J77" s="2"/>
      <c r="K77" s="6"/>
      <c r="L77" s="6"/>
      <c r="M77" s="6"/>
      <c r="O77" s="13"/>
      <c r="P77" s="13"/>
      <c r="Q77" s="13"/>
      <c r="R77" s="39"/>
      <c r="S77" s="40"/>
      <c r="T77" s="13"/>
      <c r="U77" s="13"/>
      <c r="V77" s="20"/>
      <c r="W77" s="20"/>
      <c r="X77" s="20"/>
    </row>
    <row r="78" spans="2:24" x14ac:dyDescent="0.25">
      <c r="B78" s="6"/>
      <c r="C78" s="2"/>
      <c r="D78" s="2"/>
      <c r="E78" s="2"/>
      <c r="F78" s="2"/>
      <c r="G78" s="7" t="s">
        <v>55</v>
      </c>
      <c r="H78" s="8">
        <f ca="1">C66/$C$64</f>
        <v>0.99997233576642341</v>
      </c>
      <c r="I78" s="2" t="s">
        <v>50</v>
      </c>
      <c r="J78" s="2"/>
      <c r="K78" s="6"/>
      <c r="L78" s="6"/>
      <c r="M78" s="6"/>
      <c r="O78" s="13"/>
      <c r="P78" s="13"/>
      <c r="Q78" s="13"/>
      <c r="R78" s="39"/>
      <c r="S78" s="40"/>
      <c r="T78" s="13"/>
      <c r="U78" s="13"/>
      <c r="V78" s="20"/>
      <c r="W78" s="20"/>
      <c r="X78" s="20"/>
    </row>
    <row r="79" spans="2:24" x14ac:dyDescent="0.25">
      <c r="B79" s="6"/>
      <c r="C79" s="2"/>
      <c r="D79" s="2"/>
      <c r="E79" s="2"/>
      <c r="F79" s="2"/>
      <c r="G79" s="7" t="s">
        <v>70</v>
      </c>
      <c r="H79" s="8">
        <f ca="1">C67/$C$64</f>
        <v>0.99270072992700731</v>
      </c>
      <c r="I79" s="2" t="s">
        <v>50</v>
      </c>
      <c r="J79" s="2"/>
      <c r="K79" s="6"/>
      <c r="L79" s="6"/>
      <c r="M79" s="6"/>
      <c r="O79" s="13"/>
      <c r="P79" s="13"/>
      <c r="Q79" s="13"/>
      <c r="R79" s="39"/>
      <c r="S79" s="40"/>
      <c r="T79" s="13"/>
      <c r="U79" s="13"/>
      <c r="V79" s="20"/>
      <c r="W79" s="20"/>
      <c r="X79" s="20"/>
    </row>
    <row r="80" spans="2:24" x14ac:dyDescent="0.25">
      <c r="B80" s="6"/>
      <c r="C80" s="2"/>
      <c r="D80" s="2"/>
      <c r="E80" s="2"/>
      <c r="F80" s="2"/>
      <c r="G80" s="7" t="s">
        <v>54</v>
      </c>
      <c r="H80" s="8">
        <f ca="1">C68/$C$64</f>
        <v>0.98540145985401462</v>
      </c>
      <c r="I80" s="2" t="s">
        <v>50</v>
      </c>
      <c r="J80" s="2"/>
      <c r="K80" s="6"/>
      <c r="L80" s="6"/>
      <c r="M80" s="6"/>
      <c r="O80" s="13"/>
      <c r="P80" s="13"/>
      <c r="Q80" s="13"/>
      <c r="R80" s="39"/>
      <c r="S80" s="41"/>
      <c r="T80" s="13"/>
      <c r="U80" s="13"/>
      <c r="V80" s="20"/>
      <c r="W80" s="20"/>
      <c r="X80" s="20"/>
    </row>
    <row r="81" spans="2:24" x14ac:dyDescent="0.25">
      <c r="B81" s="6"/>
      <c r="C81" s="2"/>
      <c r="D81" s="2"/>
      <c r="E81" s="2"/>
      <c r="F81" s="2"/>
      <c r="G81" s="7" t="s">
        <v>53</v>
      </c>
      <c r="H81" s="8">
        <f ca="1">C69/$C$64</f>
        <v>0.33138686131386863</v>
      </c>
      <c r="I81" s="2" t="s">
        <v>50</v>
      </c>
      <c r="J81" s="2"/>
      <c r="K81" s="6"/>
      <c r="L81" s="6"/>
      <c r="M81" s="6"/>
      <c r="O81" s="13"/>
      <c r="P81" s="13"/>
      <c r="Q81" s="13"/>
      <c r="R81" s="39"/>
      <c r="S81" s="41"/>
      <c r="T81" s="13"/>
      <c r="U81" s="13"/>
      <c r="V81" s="20"/>
      <c r="W81" s="20"/>
      <c r="X81" s="20"/>
    </row>
    <row r="82" spans="2:24" x14ac:dyDescent="0.25">
      <c r="B82" s="6"/>
      <c r="C82" s="2"/>
      <c r="D82" s="2"/>
      <c r="E82" s="2"/>
      <c r="F82" s="2"/>
      <c r="G82" s="7" t="s">
        <v>52</v>
      </c>
      <c r="H82" s="8">
        <f ca="1">C70/$C$64</f>
        <v>0.25547445255474455</v>
      </c>
      <c r="I82" s="2" t="s">
        <v>50</v>
      </c>
      <c r="J82" s="2"/>
      <c r="K82" s="6"/>
      <c r="L82" s="6"/>
      <c r="M82" s="6"/>
      <c r="O82" s="13"/>
      <c r="P82" s="13"/>
      <c r="Q82" s="13"/>
      <c r="R82" s="39"/>
      <c r="S82" s="42"/>
      <c r="T82" s="13"/>
      <c r="U82" s="13"/>
      <c r="V82" s="20"/>
      <c r="W82" s="20"/>
      <c r="X82" s="20"/>
    </row>
    <row r="83" spans="2:24" x14ac:dyDescent="0.25">
      <c r="B83" s="6"/>
      <c r="C83" s="2"/>
      <c r="D83" s="2"/>
      <c r="E83" s="2"/>
      <c r="F83" s="2"/>
      <c r="G83" s="7" t="s">
        <v>32</v>
      </c>
      <c r="H83" s="50">
        <f ca="1">(C71/1000)/$C$64</f>
        <v>4.014598540145986E-2</v>
      </c>
      <c r="I83" s="2" t="s">
        <v>50</v>
      </c>
      <c r="J83" s="2"/>
      <c r="K83" s="6"/>
      <c r="L83" s="6"/>
      <c r="M83" s="6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2:24" x14ac:dyDescent="0.25">
      <c r="B84" s="6"/>
      <c r="C84" s="2"/>
      <c r="D84" s="2"/>
      <c r="E84" s="2"/>
      <c r="F84" s="2"/>
      <c r="G84" s="7" t="s">
        <v>48</v>
      </c>
      <c r="H84" s="9">
        <f ca="1">(C72/1000000000)/$C$64</f>
        <v>1.4598540145985404E-5</v>
      </c>
      <c r="I84" s="2" t="s">
        <v>50</v>
      </c>
      <c r="J84" s="2"/>
      <c r="K84" s="6"/>
      <c r="L84" s="6"/>
      <c r="M84" s="6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2:24" x14ac:dyDescent="0.25">
      <c r="B85" s="6"/>
      <c r="C85" s="6"/>
      <c r="D85" s="6"/>
      <c r="E85" s="6"/>
      <c r="F85" s="6"/>
      <c r="G85" s="7" t="s">
        <v>51</v>
      </c>
      <c r="H85" s="51">
        <f ca="1">(C73/1000000000)/$C$64</f>
        <v>5.4744525547445258E-7</v>
      </c>
      <c r="I85" s="2" t="s">
        <v>50</v>
      </c>
      <c r="J85" s="6"/>
      <c r="K85" s="6"/>
      <c r="L85" s="6"/>
      <c r="M85" s="6"/>
    </row>
    <row r="86" spans="2:24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24" x14ac:dyDescent="0.25">
      <c r="N87" s="17"/>
    </row>
    <row r="88" spans="2:24" x14ac:dyDescent="0.25">
      <c r="M88" s="13"/>
      <c r="N88" s="3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Kaylee Lynn</dc:creator>
  <cp:lastModifiedBy>Kaylee Lynn</cp:lastModifiedBy>
  <dcterms:created xsi:type="dcterms:W3CDTF">2016-08-08T17:45:14Z</dcterms:created>
  <dcterms:modified xsi:type="dcterms:W3CDTF">2016-08-10T03:21:27Z</dcterms:modified>
</cp:coreProperties>
</file>